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teel" sheetId="8" r:id="rId1"/>
  </sheets>
  <definedNames>
    <definedName name="_xlnm.Print_Titles" localSheetId="0">steel!$2:$2</definedName>
  </definedNames>
  <calcPr calcId="144525"/>
</workbook>
</file>

<file path=xl/sharedStrings.xml><?xml version="1.0" encoding="utf-8"?>
<sst xmlns="http://schemas.openxmlformats.org/spreadsheetml/2006/main" count="71" uniqueCount="52">
  <si>
    <t>序号</t>
  </si>
  <si>
    <t>姓名</t>
  </si>
  <si>
    <t>性别</t>
  </si>
  <si>
    <t>身份证号码</t>
  </si>
  <si>
    <t>现职务/职称</t>
  </si>
  <si>
    <t>参加工作时间</t>
  </si>
  <si>
    <r>
      <rPr>
        <sz val="11"/>
        <rFont val="宋体"/>
        <charset val="134"/>
      </rPr>
      <t>应享受面积（m</t>
    </r>
    <r>
      <rPr>
        <vertAlign val="superscript"/>
        <sz val="11"/>
        <rFont val="宋体"/>
        <charset val="134"/>
      </rPr>
      <t>2</t>
    </r>
    <r>
      <rPr>
        <sz val="11"/>
        <rFont val="宋体"/>
        <charset val="134"/>
      </rPr>
      <t>）</t>
    </r>
  </si>
  <si>
    <t>已享受面积
（m2）</t>
  </si>
  <si>
    <t>补差面积
（m2）</t>
  </si>
  <si>
    <t>补贴工龄（年）</t>
  </si>
  <si>
    <t>工龄补贴（元）</t>
  </si>
  <si>
    <t>购房补贴（元）</t>
  </si>
  <si>
    <t>补贴合计（元）</t>
  </si>
  <si>
    <t>姚海</t>
  </si>
  <si>
    <t>男</t>
  </si>
  <si>
    <r>
      <rPr>
        <sz val="11"/>
        <color theme="1"/>
        <rFont val="宋体"/>
        <charset val="134"/>
      </rPr>
      <t>3205**</t>
    </r>
    <r>
      <rPr>
        <b/>
        <sz val="11"/>
        <color theme="1"/>
        <rFont val="宋体"/>
        <charset val="134"/>
      </rPr>
      <t>1952</t>
    </r>
    <r>
      <rPr>
        <sz val="11"/>
        <color theme="1"/>
        <rFont val="宋体"/>
        <charset val="134"/>
      </rPr>
      <t>********</t>
    </r>
  </si>
  <si>
    <t>正高级</t>
  </si>
  <si>
    <t>杜爱华</t>
  </si>
  <si>
    <t>女</t>
  </si>
  <si>
    <r>
      <rPr>
        <sz val="11"/>
        <rFont val="宋体"/>
        <charset val="134"/>
      </rPr>
      <t>3205**</t>
    </r>
    <r>
      <rPr>
        <b/>
        <sz val="11"/>
        <rFont val="宋体"/>
        <charset val="134"/>
      </rPr>
      <t>1954</t>
    </r>
    <r>
      <rPr>
        <sz val="11"/>
        <rFont val="宋体"/>
        <charset val="134"/>
      </rPr>
      <t>********</t>
    </r>
  </si>
  <si>
    <t>主任科员</t>
  </si>
  <si>
    <t>龚洪铭</t>
  </si>
  <si>
    <r>
      <rPr>
        <sz val="11"/>
        <color theme="1"/>
        <rFont val="宋体"/>
        <charset val="134"/>
      </rPr>
      <t>3205**</t>
    </r>
    <r>
      <rPr>
        <b/>
        <sz val="11"/>
        <color theme="1"/>
        <rFont val="宋体"/>
        <charset val="134"/>
      </rPr>
      <t>1956</t>
    </r>
    <r>
      <rPr>
        <sz val="11"/>
        <color theme="1"/>
        <rFont val="宋体"/>
        <charset val="134"/>
      </rPr>
      <t>********</t>
    </r>
  </si>
  <si>
    <t>中学一级教师</t>
  </si>
  <si>
    <t>王根生</t>
  </si>
  <si>
    <r>
      <rPr>
        <sz val="11"/>
        <rFont val="宋体"/>
        <charset val="134"/>
      </rPr>
      <t>3205**</t>
    </r>
    <r>
      <rPr>
        <b/>
        <sz val="11"/>
        <rFont val="宋体"/>
        <charset val="134"/>
      </rPr>
      <t>1958</t>
    </r>
    <r>
      <rPr>
        <sz val="11"/>
        <rFont val="宋体"/>
        <charset val="134"/>
      </rPr>
      <t>********</t>
    </r>
  </si>
  <si>
    <t>高级工</t>
  </si>
  <si>
    <t>苏春敏</t>
  </si>
  <si>
    <r>
      <rPr>
        <sz val="11"/>
        <color theme="1"/>
        <rFont val="宋体"/>
        <charset val="134"/>
      </rPr>
      <t>2301**</t>
    </r>
    <r>
      <rPr>
        <b/>
        <sz val="11"/>
        <color theme="1"/>
        <rFont val="宋体"/>
        <charset val="134"/>
      </rPr>
      <t>1958</t>
    </r>
    <r>
      <rPr>
        <sz val="11"/>
        <color theme="1"/>
        <rFont val="宋体"/>
        <charset val="134"/>
      </rPr>
      <t>********</t>
    </r>
  </si>
  <si>
    <t>王筱梅</t>
  </si>
  <si>
    <r>
      <rPr>
        <sz val="11"/>
        <color theme="1"/>
        <rFont val="宋体"/>
        <charset val="134"/>
      </rPr>
      <t>3402**</t>
    </r>
    <r>
      <rPr>
        <b/>
        <sz val="11"/>
        <color theme="1"/>
        <rFont val="宋体"/>
        <charset val="134"/>
      </rPr>
      <t>1958</t>
    </r>
    <r>
      <rPr>
        <sz val="11"/>
        <color theme="1"/>
        <rFont val="宋体"/>
        <charset val="134"/>
      </rPr>
      <t>********</t>
    </r>
  </si>
  <si>
    <t>教授</t>
  </si>
  <si>
    <t>吴晓洵</t>
  </si>
  <si>
    <r>
      <rPr>
        <sz val="11"/>
        <rFont val="宋体"/>
        <charset val="134"/>
      </rPr>
      <t>3423**</t>
    </r>
    <r>
      <rPr>
        <b/>
        <sz val="11"/>
        <rFont val="宋体"/>
        <charset val="134"/>
      </rPr>
      <t>1960</t>
    </r>
    <r>
      <rPr>
        <sz val="11"/>
        <rFont val="宋体"/>
        <charset val="134"/>
      </rPr>
      <t>********</t>
    </r>
  </si>
  <si>
    <t>崔志明</t>
  </si>
  <si>
    <r>
      <rPr>
        <sz val="11"/>
        <color theme="1"/>
        <rFont val="宋体"/>
        <charset val="134"/>
      </rPr>
      <t>3205**</t>
    </r>
    <r>
      <rPr>
        <b/>
        <sz val="11"/>
        <color theme="1"/>
        <rFont val="宋体"/>
        <charset val="134"/>
      </rPr>
      <t>1961</t>
    </r>
    <r>
      <rPr>
        <sz val="11"/>
        <color theme="1"/>
        <rFont val="宋体"/>
        <charset val="134"/>
      </rPr>
      <t>********</t>
    </r>
  </si>
  <si>
    <t>尤来菊</t>
  </si>
  <si>
    <r>
      <rPr>
        <sz val="11"/>
        <rFont val="宋体"/>
        <charset val="134"/>
      </rPr>
      <t>3205**</t>
    </r>
    <r>
      <rPr>
        <b/>
        <sz val="11"/>
        <rFont val="宋体"/>
        <charset val="134"/>
      </rPr>
      <t>1962</t>
    </r>
    <r>
      <rPr>
        <sz val="11"/>
        <rFont val="宋体"/>
        <charset val="134"/>
      </rPr>
      <t>********</t>
    </r>
  </si>
  <si>
    <t>施亚东</t>
  </si>
  <si>
    <r>
      <rPr>
        <sz val="11"/>
        <color theme="1"/>
        <rFont val="宋体"/>
        <charset val="134"/>
      </rPr>
      <t>3205**</t>
    </r>
    <r>
      <rPr>
        <b/>
        <sz val="11"/>
        <color theme="1"/>
        <rFont val="宋体"/>
        <charset val="134"/>
      </rPr>
      <t>1962</t>
    </r>
    <r>
      <rPr>
        <sz val="11"/>
        <color theme="1"/>
        <rFont val="宋体"/>
        <charset val="134"/>
      </rPr>
      <t>********</t>
    </r>
  </si>
  <si>
    <t>副厅级</t>
  </si>
  <si>
    <t>贺文娟</t>
  </si>
  <si>
    <r>
      <rPr>
        <sz val="11"/>
        <color theme="1"/>
        <rFont val="宋体"/>
        <charset val="134"/>
      </rPr>
      <t>3205**</t>
    </r>
    <r>
      <rPr>
        <b/>
        <sz val="11"/>
        <color theme="1"/>
        <rFont val="宋体"/>
        <charset val="134"/>
      </rPr>
      <t>1966</t>
    </r>
    <r>
      <rPr>
        <sz val="11"/>
        <color theme="1"/>
        <rFont val="宋体"/>
        <charset val="134"/>
      </rPr>
      <t>********</t>
    </r>
  </si>
  <si>
    <t>高级技师</t>
  </si>
  <si>
    <t>金海元</t>
  </si>
  <si>
    <r>
      <rPr>
        <sz val="11"/>
        <color theme="1"/>
        <rFont val="宋体"/>
        <charset val="134"/>
      </rPr>
      <t>3205**</t>
    </r>
    <r>
      <rPr>
        <b/>
        <sz val="11"/>
        <color theme="1"/>
        <rFont val="宋体"/>
        <charset val="134"/>
      </rPr>
      <t>1963</t>
    </r>
    <r>
      <rPr>
        <sz val="11"/>
        <color theme="1"/>
        <rFont val="宋体"/>
        <charset val="134"/>
      </rPr>
      <t>********</t>
    </r>
  </si>
  <si>
    <t>朱建达</t>
  </si>
  <si>
    <r>
      <rPr>
        <sz val="11"/>
        <color theme="1"/>
        <rFont val="宋体"/>
        <charset val="134"/>
      </rPr>
      <t>3205**</t>
    </r>
    <r>
      <rPr>
        <b/>
        <sz val="11"/>
        <color theme="1"/>
        <rFont val="宋体"/>
        <charset val="134"/>
      </rPr>
      <t>1964</t>
    </r>
    <r>
      <rPr>
        <sz val="11"/>
        <color theme="1"/>
        <rFont val="宋体"/>
        <charset val="134"/>
      </rPr>
      <t>********</t>
    </r>
  </si>
  <si>
    <t>杨萧</t>
  </si>
  <si>
    <r>
      <rPr>
        <sz val="11"/>
        <color theme="1"/>
        <rFont val="宋体"/>
        <charset val="134"/>
      </rPr>
      <t>3205**</t>
    </r>
    <r>
      <rPr>
        <b/>
        <sz val="11"/>
        <color theme="1"/>
        <rFont val="宋体"/>
        <charset val="134"/>
      </rPr>
      <t>1969</t>
    </r>
    <r>
      <rPr>
        <sz val="11"/>
        <color theme="1"/>
        <rFont val="宋体"/>
        <charset val="134"/>
      </rPr>
      <t>********</t>
    </r>
  </si>
  <si>
    <t>合计</t>
  </si>
  <si>
    <t>人民币大写：壹拾玖万肆仟零柒拾玖元玖角贰分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</si>
</sst>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vertAlign val="superscript"/>
      <sz val="1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57" fontId="2" fillId="2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57" fontId="2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L24" sqref="L24"/>
    </sheetView>
  </sheetViews>
  <sheetFormatPr defaultColWidth="9" defaultRowHeight="13.5"/>
  <cols>
    <col min="1" max="1" width="7.125" style="1" customWidth="1"/>
    <col min="2" max="2" width="10.875" style="1" customWidth="1"/>
    <col min="3" max="3" width="7.375" style="1" customWidth="1"/>
    <col min="4" max="4" width="19.875" style="1" customWidth="1"/>
    <col min="5" max="5" width="14.875" style="1" customWidth="1"/>
    <col min="6" max="6" width="11.25" style="1" customWidth="1"/>
    <col min="7" max="9" width="10.875" style="1" customWidth="1"/>
    <col min="10" max="10" width="9.125" style="1" customWidth="1"/>
    <col min="11" max="13" width="11.625" style="2" customWidth="1"/>
    <col min="14" max="16383" width="9" style="1"/>
  </cols>
  <sheetData>
    <row r="1" ht="39" customHeight="1"/>
    <row r="2" ht="35.25" customHeight="1" spans="1:13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17" t="s">
        <v>10</v>
      </c>
      <c r="L2" s="17" t="s">
        <v>11</v>
      </c>
      <c r="M2" s="17" t="s">
        <v>12</v>
      </c>
    </row>
    <row r="3" ht="24.95" customHeight="1" spans="1:13">
      <c r="A3" s="5">
        <v>1</v>
      </c>
      <c r="B3" s="6" t="s">
        <v>13</v>
      </c>
      <c r="C3" s="7" t="s">
        <v>14</v>
      </c>
      <c r="D3" s="8" t="s">
        <v>15</v>
      </c>
      <c r="E3" s="7" t="s">
        <v>16</v>
      </c>
      <c r="F3" s="9">
        <v>25235</v>
      </c>
      <c r="G3" s="7">
        <v>135</v>
      </c>
      <c r="H3" s="10">
        <f>50.56+63.16</f>
        <v>113.72</v>
      </c>
      <c r="I3" s="5">
        <f t="shared" ref="I3:I21" si="0">G3-H3</f>
        <v>21.28</v>
      </c>
      <c r="J3" s="3">
        <f>1992-1969+1</f>
        <v>24</v>
      </c>
      <c r="K3" s="17">
        <f t="shared" ref="K3:K13" si="1">7.75*J3*I3</f>
        <v>3958.08</v>
      </c>
      <c r="L3" s="17">
        <f t="shared" ref="L3:L13" si="2">I3*500</f>
        <v>10640</v>
      </c>
      <c r="M3" s="17">
        <f t="shared" ref="M3:M13" si="3">K3+L3</f>
        <v>14598.08</v>
      </c>
    </row>
    <row r="4" ht="24.95" customHeight="1" spans="1:13">
      <c r="A4" s="5">
        <v>2</v>
      </c>
      <c r="B4" s="6" t="s">
        <v>17</v>
      </c>
      <c r="C4" s="7" t="s">
        <v>18</v>
      </c>
      <c r="D4" s="11" t="s">
        <v>19</v>
      </c>
      <c r="E4" s="7" t="s">
        <v>20</v>
      </c>
      <c r="F4" s="12">
        <v>26877</v>
      </c>
      <c r="G4" s="7">
        <v>90</v>
      </c>
      <c r="H4" s="13">
        <v>85</v>
      </c>
      <c r="I4" s="5">
        <f t="shared" si="0"/>
        <v>5</v>
      </c>
      <c r="J4" s="3">
        <f>1992-1973+1</f>
        <v>20</v>
      </c>
      <c r="K4" s="17">
        <f t="shared" si="1"/>
        <v>775</v>
      </c>
      <c r="L4" s="17">
        <f t="shared" si="2"/>
        <v>2500</v>
      </c>
      <c r="M4" s="17">
        <f t="shared" si="3"/>
        <v>3275</v>
      </c>
    </row>
    <row r="5" ht="24.95" customHeight="1" spans="1:13">
      <c r="A5" s="5">
        <v>3</v>
      </c>
      <c r="B5" s="6" t="s">
        <v>21</v>
      </c>
      <c r="C5" s="7" t="s">
        <v>14</v>
      </c>
      <c r="D5" s="8" t="s">
        <v>22</v>
      </c>
      <c r="E5" s="7" t="s">
        <v>23</v>
      </c>
      <c r="F5" s="12">
        <v>26969</v>
      </c>
      <c r="G5" s="7">
        <v>90</v>
      </c>
      <c r="H5" s="10">
        <v>75.25</v>
      </c>
      <c r="I5" s="5">
        <f t="shared" si="0"/>
        <v>14.75</v>
      </c>
      <c r="J5" s="6">
        <f>1992-1973+1</f>
        <v>20</v>
      </c>
      <c r="K5" s="17">
        <f t="shared" si="1"/>
        <v>2286.25</v>
      </c>
      <c r="L5" s="17">
        <f t="shared" si="2"/>
        <v>7375</v>
      </c>
      <c r="M5" s="17">
        <f t="shared" si="3"/>
        <v>9661.25</v>
      </c>
    </row>
    <row r="6" ht="24.95" customHeight="1" spans="1:13">
      <c r="A6" s="5">
        <v>4</v>
      </c>
      <c r="B6" s="6" t="s">
        <v>24</v>
      </c>
      <c r="C6" s="7" t="s">
        <v>14</v>
      </c>
      <c r="D6" s="11" t="s">
        <v>25</v>
      </c>
      <c r="E6" s="7" t="s">
        <v>26</v>
      </c>
      <c r="F6" s="12">
        <v>28095</v>
      </c>
      <c r="G6" s="7">
        <v>75</v>
      </c>
      <c r="H6" s="10">
        <v>39.63</v>
      </c>
      <c r="I6" s="5">
        <f t="shared" si="0"/>
        <v>35.37</v>
      </c>
      <c r="J6" s="3">
        <f>1992-1976+1</f>
        <v>17</v>
      </c>
      <c r="K6" s="17">
        <f t="shared" si="1"/>
        <v>4659.9975</v>
      </c>
      <c r="L6" s="17">
        <f t="shared" si="2"/>
        <v>17685</v>
      </c>
      <c r="M6" s="17">
        <f t="shared" si="3"/>
        <v>22344.9975</v>
      </c>
    </row>
    <row r="7" ht="24.95" customHeight="1" spans="1:13">
      <c r="A7" s="5">
        <v>5</v>
      </c>
      <c r="B7" s="6" t="s">
        <v>27</v>
      </c>
      <c r="C7" s="7" t="s">
        <v>18</v>
      </c>
      <c r="D7" s="8" t="s">
        <v>28</v>
      </c>
      <c r="E7" s="7" t="s">
        <v>16</v>
      </c>
      <c r="F7" s="12">
        <v>27668</v>
      </c>
      <c r="G7" s="7">
        <v>135</v>
      </c>
      <c r="H7" s="10">
        <v>130.46</v>
      </c>
      <c r="I7" s="5">
        <f t="shared" si="0"/>
        <v>4.53999999999999</v>
      </c>
      <c r="J7" s="3">
        <f>1992-1975+1</f>
        <v>18</v>
      </c>
      <c r="K7" s="17">
        <f t="shared" si="1"/>
        <v>633.329999999999</v>
      </c>
      <c r="L7" s="17">
        <f t="shared" si="2"/>
        <v>2270</v>
      </c>
      <c r="M7" s="17">
        <f t="shared" si="3"/>
        <v>2903.32999999999</v>
      </c>
    </row>
    <row r="8" ht="24.95" customHeight="1" spans="1:13">
      <c r="A8" s="5">
        <v>6</v>
      </c>
      <c r="B8" s="6" t="s">
        <v>29</v>
      </c>
      <c r="C8" s="7" t="s">
        <v>18</v>
      </c>
      <c r="D8" s="8" t="s">
        <v>30</v>
      </c>
      <c r="E8" s="7" t="s">
        <v>31</v>
      </c>
      <c r="F8" s="12">
        <v>28126</v>
      </c>
      <c r="G8" s="7">
        <v>135</v>
      </c>
      <c r="H8" s="10">
        <v>120</v>
      </c>
      <c r="I8" s="5">
        <f t="shared" si="0"/>
        <v>15</v>
      </c>
      <c r="J8" s="3">
        <f>1992-1977+1</f>
        <v>16</v>
      </c>
      <c r="K8" s="17">
        <f t="shared" si="1"/>
        <v>1860</v>
      </c>
      <c r="L8" s="17">
        <f t="shared" si="2"/>
        <v>7500</v>
      </c>
      <c r="M8" s="17">
        <f t="shared" si="3"/>
        <v>9360</v>
      </c>
    </row>
    <row r="9" ht="24.95" customHeight="1" spans="1:13">
      <c r="A9" s="5">
        <v>7</v>
      </c>
      <c r="B9" s="6" t="s">
        <v>32</v>
      </c>
      <c r="C9" s="7" t="s">
        <v>14</v>
      </c>
      <c r="D9" s="11" t="s">
        <v>33</v>
      </c>
      <c r="E9" s="7" t="s">
        <v>31</v>
      </c>
      <c r="F9" s="12">
        <v>28157</v>
      </c>
      <c r="G9" s="7">
        <v>135</v>
      </c>
      <c r="H9" s="10">
        <v>110</v>
      </c>
      <c r="I9" s="5">
        <f t="shared" si="0"/>
        <v>25</v>
      </c>
      <c r="J9" s="3">
        <f>1992-1977+1</f>
        <v>16</v>
      </c>
      <c r="K9" s="17">
        <f t="shared" si="1"/>
        <v>3100</v>
      </c>
      <c r="L9" s="17">
        <f t="shared" si="2"/>
        <v>12500</v>
      </c>
      <c r="M9" s="17">
        <f t="shared" si="3"/>
        <v>15600</v>
      </c>
    </row>
    <row r="10" ht="24.95" customHeight="1" spans="1:13">
      <c r="A10" s="5">
        <v>8</v>
      </c>
      <c r="B10" s="6" t="s">
        <v>34</v>
      </c>
      <c r="C10" s="7" t="s">
        <v>14</v>
      </c>
      <c r="D10" s="8" t="s">
        <v>35</v>
      </c>
      <c r="E10" s="7" t="s">
        <v>31</v>
      </c>
      <c r="F10" s="12">
        <v>30498</v>
      </c>
      <c r="G10" s="7">
        <v>135</v>
      </c>
      <c r="H10" s="10">
        <v>120</v>
      </c>
      <c r="I10" s="5">
        <f t="shared" si="0"/>
        <v>15</v>
      </c>
      <c r="J10" s="3">
        <f>1992-1983+1</f>
        <v>10</v>
      </c>
      <c r="K10" s="17">
        <f t="shared" si="1"/>
        <v>1162.5</v>
      </c>
      <c r="L10" s="17">
        <f t="shared" si="2"/>
        <v>7500</v>
      </c>
      <c r="M10" s="17">
        <f t="shared" si="3"/>
        <v>8662.5</v>
      </c>
    </row>
    <row r="11" ht="24.95" customHeight="1" spans="1:13">
      <c r="A11" s="5">
        <v>9</v>
      </c>
      <c r="B11" s="6" t="s">
        <v>36</v>
      </c>
      <c r="C11" s="7" t="s">
        <v>18</v>
      </c>
      <c r="D11" s="11" t="s">
        <v>37</v>
      </c>
      <c r="E11" s="7" t="s">
        <v>31</v>
      </c>
      <c r="F11" s="12">
        <v>30864</v>
      </c>
      <c r="G11" s="7">
        <v>135</v>
      </c>
      <c r="H11" s="10">
        <f>84+26</f>
        <v>110</v>
      </c>
      <c r="I11" s="5">
        <f t="shared" si="0"/>
        <v>25</v>
      </c>
      <c r="J11" s="3">
        <f>1992-1984+1</f>
        <v>9</v>
      </c>
      <c r="K11" s="17">
        <f t="shared" si="1"/>
        <v>1743.75</v>
      </c>
      <c r="L11" s="17">
        <f t="shared" si="2"/>
        <v>12500</v>
      </c>
      <c r="M11" s="17">
        <f t="shared" si="3"/>
        <v>14243.75</v>
      </c>
    </row>
    <row r="12" ht="24.95" customHeight="1" spans="1:13">
      <c r="A12" s="5">
        <v>10</v>
      </c>
      <c r="B12" s="6" t="s">
        <v>38</v>
      </c>
      <c r="C12" s="7" t="s">
        <v>14</v>
      </c>
      <c r="D12" s="8" t="s">
        <v>39</v>
      </c>
      <c r="E12" s="7" t="s">
        <v>40</v>
      </c>
      <c r="F12" s="12">
        <v>30895</v>
      </c>
      <c r="G12" s="7">
        <v>135</v>
      </c>
      <c r="H12" s="10">
        <v>110</v>
      </c>
      <c r="I12" s="5">
        <f t="shared" si="0"/>
        <v>25</v>
      </c>
      <c r="J12" s="3">
        <f>1992-1984+1</f>
        <v>9</v>
      </c>
      <c r="K12" s="17">
        <f t="shared" si="1"/>
        <v>1743.75</v>
      </c>
      <c r="L12" s="17">
        <f t="shared" si="2"/>
        <v>12500</v>
      </c>
      <c r="M12" s="17">
        <f t="shared" si="3"/>
        <v>14243.75</v>
      </c>
    </row>
    <row r="13" ht="24.95" customHeight="1" spans="1:13">
      <c r="A13" s="5">
        <v>11</v>
      </c>
      <c r="B13" s="6" t="s">
        <v>41</v>
      </c>
      <c r="C13" s="7" t="s">
        <v>18</v>
      </c>
      <c r="D13" s="8" t="s">
        <v>42</v>
      </c>
      <c r="E13" s="7" t="s">
        <v>43</v>
      </c>
      <c r="F13" s="9">
        <v>31382</v>
      </c>
      <c r="G13" s="7">
        <v>110</v>
      </c>
      <c r="H13" s="10">
        <v>90</v>
      </c>
      <c r="I13" s="5">
        <f t="shared" si="0"/>
        <v>20</v>
      </c>
      <c r="J13" s="3">
        <f>1992-1985+1</f>
        <v>8</v>
      </c>
      <c r="K13" s="17">
        <f t="shared" si="1"/>
        <v>1240</v>
      </c>
      <c r="L13" s="17">
        <f t="shared" si="2"/>
        <v>10000</v>
      </c>
      <c r="M13" s="17">
        <f t="shared" si="3"/>
        <v>11240</v>
      </c>
    </row>
    <row r="14" ht="24.95" customHeight="1" spans="1:13">
      <c r="A14" s="5">
        <v>12</v>
      </c>
      <c r="B14" s="6" t="s">
        <v>44</v>
      </c>
      <c r="C14" s="7" t="s">
        <v>14</v>
      </c>
      <c r="D14" s="8" t="s">
        <v>45</v>
      </c>
      <c r="E14" s="7" t="s">
        <v>43</v>
      </c>
      <c r="F14" s="12">
        <v>31382</v>
      </c>
      <c r="G14" s="7">
        <v>110</v>
      </c>
      <c r="H14" s="10">
        <v>90</v>
      </c>
      <c r="I14" s="5">
        <f t="shared" si="0"/>
        <v>20</v>
      </c>
      <c r="J14" s="3">
        <f>1992-1985+1</f>
        <v>8</v>
      </c>
      <c r="K14" s="17">
        <f t="shared" ref="K14:K37" si="4">7.75*J14*I14</f>
        <v>1240</v>
      </c>
      <c r="L14" s="17">
        <f t="shared" ref="L14:L37" si="5">I14*500</f>
        <v>10000</v>
      </c>
      <c r="M14" s="17">
        <f t="shared" ref="M14:M37" si="6">K14+L14</f>
        <v>11240</v>
      </c>
    </row>
    <row r="15" ht="24.95" customHeight="1" spans="1:13">
      <c r="A15" s="5">
        <v>13</v>
      </c>
      <c r="B15" s="6" t="s">
        <v>46</v>
      </c>
      <c r="C15" s="7" t="s">
        <v>14</v>
      </c>
      <c r="D15" s="8" t="s">
        <v>47</v>
      </c>
      <c r="E15" s="7" t="s">
        <v>31</v>
      </c>
      <c r="F15" s="9">
        <v>31229</v>
      </c>
      <c r="G15" s="7">
        <v>135</v>
      </c>
      <c r="H15" s="10">
        <v>53.27</v>
      </c>
      <c r="I15" s="5">
        <f t="shared" si="0"/>
        <v>81.73</v>
      </c>
      <c r="J15" s="3">
        <f>1992-1985+1</f>
        <v>8</v>
      </c>
      <c r="K15" s="17">
        <f t="shared" si="4"/>
        <v>5067.26</v>
      </c>
      <c r="L15" s="17">
        <f t="shared" si="5"/>
        <v>40865</v>
      </c>
      <c r="M15" s="17">
        <f t="shared" si="6"/>
        <v>45932.26</v>
      </c>
    </row>
    <row r="16" ht="24.95" customHeight="1" spans="1:13">
      <c r="A16" s="5">
        <v>14</v>
      </c>
      <c r="B16" s="6" t="s">
        <v>48</v>
      </c>
      <c r="C16" s="7" t="s">
        <v>14</v>
      </c>
      <c r="D16" s="8" t="s">
        <v>49</v>
      </c>
      <c r="E16" s="7" t="s">
        <v>43</v>
      </c>
      <c r="F16" s="12">
        <v>32143</v>
      </c>
      <c r="G16" s="7">
        <v>110</v>
      </c>
      <c r="H16" s="10">
        <v>90</v>
      </c>
      <c r="I16" s="5">
        <f t="shared" si="0"/>
        <v>20</v>
      </c>
      <c r="J16" s="3">
        <f>1992-1988+1</f>
        <v>5</v>
      </c>
      <c r="K16" s="17">
        <f t="shared" si="4"/>
        <v>775</v>
      </c>
      <c r="L16" s="17">
        <f t="shared" si="5"/>
        <v>10000</v>
      </c>
      <c r="M16" s="17">
        <f t="shared" si="6"/>
        <v>10775</v>
      </c>
    </row>
    <row r="17" ht="36" customHeight="1" spans="1:13">
      <c r="A17" s="14"/>
      <c r="B17" s="3" t="s">
        <v>50</v>
      </c>
      <c r="C17" s="15"/>
      <c r="D17" s="16" t="s">
        <v>51</v>
      </c>
      <c r="E17" s="16"/>
      <c r="F17" s="16"/>
      <c r="G17" s="16"/>
      <c r="H17" s="16"/>
      <c r="I17" s="16"/>
      <c r="J17" s="16"/>
      <c r="K17" s="16"/>
      <c r="L17" s="18"/>
      <c r="M17" s="19">
        <f>SUM(M3:M16)</f>
        <v>194079.9175</v>
      </c>
    </row>
  </sheetData>
  <mergeCells count="1">
    <mergeCell ref="D17:K17"/>
  </mergeCells>
  <printOptions horizontalCentered="1"/>
  <pageMargins left="0.31496062992126" right="0.31496062992126" top="0.748031496062992" bottom="0.748031496062992" header="0.31496062992126" footer="0.31496062992126"/>
  <pageSetup paperSize="9" orientation="landscape"/>
  <headerFooter/>
  <ignoredErrors>
    <ignoredError sqref="J13 J14:J16" formula="1"/>
    <ignoredError sqref="I10 I11:I13 I14:I16 I3:I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steel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2015-06-05T18:19:00Z</dcterms:created>
  <cp:lastPrinted>2022-11-10T02:26:00Z</cp:lastPrinted>
  <dcterms:modified xsi:type="dcterms:W3CDTF">2023-09-11T00:57:39Z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EDD81FF75C67415AA37BA7FB27F2A188_12</vt:lpwstr>
  </property>
  <property fmtid="{D5CDD505-2E9C-101B-9397-08002B2CF9AE}" pid="3" name="KSOProductBuildVer">
    <vt:lpwstr>2052-11.1.0.14309</vt:lpwstr>
  </property>
</Properties>
</file>